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Seguimiento" state="visible" r:id="rId5"/>
  </sheets>
  <calcPr calcId="171027" fullCalcOnLoad="1"/>
</workbook>
</file>

<file path=xl/sharedStrings.xml><?xml version="1.0" encoding="utf-8"?>
<sst xmlns="http://schemas.openxmlformats.org/spreadsheetml/2006/main" count="74" uniqueCount="67">
  <si>
    <t>PRESUPUESTO</t>
  </si>
  <si>
    <t>Ejemplo cargado. Reemplazá las celdas amarillas por tus datos: los totales se calculan solos.</t>
  </si>
  <si>
    <t>De</t>
  </si>
  <si>
    <t>Tu negocio · CUIT · teléfono · dirección</t>
  </si>
  <si>
    <t>Para</t>
  </si>
  <si>
    <t>Nombre del cliente · teléfono</t>
  </si>
  <si>
    <t>N°</t>
  </si>
  <si>
    <t>0043</t>
  </si>
  <si>
    <t>Fecha</t>
  </si>
  <si>
    <t>06/10/2026</t>
  </si>
  <si>
    <t>Válido hasta</t>
  </si>
  <si>
    <t>16/10/2026</t>
  </si>
  <si>
    <t>Trabajo</t>
  </si>
  <si>
    <t>Bajo mesada de 1,80 m en melamina blanca, colocado</t>
  </si>
  <si>
    <t>#</t>
  </si>
  <si>
    <t>Descripción</t>
  </si>
  <si>
    <t>Cantidad</t>
  </si>
  <si>
    <t>Unidad</t>
  </si>
  <si>
    <t>Precio unitario</t>
  </si>
  <si>
    <t>Subtotal</t>
  </si>
  <si>
    <t>Melamina blanca 18 mm</t>
  </si>
  <si>
    <t>placa</t>
  </si>
  <si>
    <t>Herrajes: bisagras y correderas</t>
  </si>
  <si>
    <t>juego</t>
  </si>
  <si>
    <t>Mano de obra: armado e instalación</t>
  </si>
  <si>
    <t>hora</t>
  </si>
  <si>
    <t>Flete</t>
  </si>
  <si>
    <t>viaje</t>
  </si>
  <si>
    <t>Descuento %</t>
  </si>
  <si>
    <t>Neto</t>
  </si>
  <si>
    <t>IVA %</t>
  </si>
  <si>
    <t>TOTAL</t>
  </si>
  <si>
    <t>Seña %</t>
  </si>
  <si>
    <t>Saldo contra entrega</t>
  </si>
  <si>
    <t>IVA %: si sos monotributista poné 0 (tu precio ya es final y la factura C no discrimina IVA).</t>
  </si>
  <si>
    <t>Condiciones</t>
  </si>
  <si>
    <t>Precios en pesos. Validez: 10 días. Plazo de entrega: 15 días hábiles desde la seña. No incluye mesada ni bacha.</t>
  </si>
  <si>
    <t>SEGUIMIENTO DE PRESUPUESTOS</t>
  </si>
  <si>
    <t>Un renglón por presupuesto enviado. Estado: Enviado, Aceptado, Rechazado o Vencido.</t>
  </si>
  <si>
    <t>Cliente</t>
  </si>
  <si>
    <t>Total</t>
  </si>
  <si>
    <t>Estado</t>
  </si>
  <si>
    <t>0041</t>
  </si>
  <si>
    <t>02/10/2026</t>
  </si>
  <si>
    <t>Cliente A</t>
  </si>
  <si>
    <t>Aceptado</t>
  </si>
  <si>
    <t>0042</t>
  </si>
  <si>
    <t>03/10/2026</t>
  </si>
  <si>
    <t>Cliente B</t>
  </si>
  <si>
    <t>Rechazado</t>
  </si>
  <si>
    <t>Cliente C</t>
  </si>
  <si>
    <t>Enviado</t>
  </si>
  <si>
    <t>0044</t>
  </si>
  <si>
    <t>07/10/2026</t>
  </si>
  <si>
    <t>Cliente D</t>
  </si>
  <si>
    <t>0045</t>
  </si>
  <si>
    <t>09/10/2026</t>
  </si>
  <si>
    <t>Cliente E</t>
  </si>
  <si>
    <t>Vencido</t>
  </si>
  <si>
    <t>0046</t>
  </si>
  <si>
    <t>10/10/2026</t>
  </si>
  <si>
    <t>Cliente F</t>
  </si>
  <si>
    <t>Presupuestos enviados</t>
  </si>
  <si>
    <t>Aceptados</t>
  </si>
  <si>
    <t>Tasa de aceptación</t>
  </si>
  <si>
    <t>Monto aceptado</t>
  </si>
  <si>
    <t>Esperando 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</si>
</sst>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 #,##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3" fillId="3" borderId="0" xfId="0" applyFont="1" applyFill="1"/>
    <xf numFmtId="164" fontId="0" fillId="0" borderId="0" xfId="0" applyNumberFormat="1"/>
    <xf numFmtId="164" fontId="0" fillId="2" borderId="0" xfId="0" applyNumberFormat="1" applyFill="1"/>
    <xf numFmtId="165" fontId="0" fillId="2" borderId="0" xfId="0" applyNumberFormat="1" applyFill="1"/>
    <xf numFmtId="165" fontId="0" fillId="0" borderId="0" xfId="0" applyNumberFormat="1"/>
    <xf numFmtId="166" fontId="0" fillId="2" borderId="0" xfId="0" applyNumberFormat="1" applyFill="1"/>
    <xf numFmtId="165" fontId="3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FormatPr defaultRowHeight="15" outlineLevelRow="0" outlineLevelCol="0" x14ac:dyDescent="55"/>
  <cols>
    <col min="1" max="1" width="6" customWidth="1"/>
    <col min="2" max="2" width="40" customWidth="1"/>
    <col min="3" max="4" width="10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spans="1:6" x14ac:dyDescent="0.25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</row>
    <row r="12" spans="1:6" x14ac:dyDescent="0.25">
      <c r="A12" s="6">
        <v>1</v>
      </c>
      <c r="B12" s="4" t="s">
        <v>20</v>
      </c>
      <c r="C12" s="7">
        <v>3</v>
      </c>
      <c r="D12" s="4" t="s">
        <v>21</v>
      </c>
      <c r="E12" s="8">
        <v>68000</v>
      </c>
      <c r="F12" s="9">
        <f>IF(C12="","",C12*E12)</f>
        <v>204000</v>
      </c>
    </row>
    <row r="13" spans="1:6" x14ac:dyDescent="0.25">
      <c r="A13" s="6">
        <v>2</v>
      </c>
      <c r="B13" s="4" t="s">
        <v>22</v>
      </c>
      <c r="C13" s="7">
        <v>1</v>
      </c>
      <c r="D13" s="4" t="s">
        <v>23</v>
      </c>
      <c r="E13" s="8">
        <v>96000</v>
      </c>
      <c r="F13" s="9">
        <f>IF(C13="","",C13*E13)</f>
        <v>96000</v>
      </c>
    </row>
    <row r="14" spans="1:6" x14ac:dyDescent="0.25">
      <c r="A14" s="6">
        <v>3</v>
      </c>
      <c r="B14" s="4" t="s">
        <v>24</v>
      </c>
      <c r="C14" s="7">
        <v>14</v>
      </c>
      <c r="D14" s="4" t="s">
        <v>25</v>
      </c>
      <c r="E14" s="8">
        <v>18000</v>
      </c>
      <c r="F14" s="9">
        <f>IF(C14="","",C14*E14)</f>
        <v>252000</v>
      </c>
    </row>
    <row r="15" spans="1:6" x14ac:dyDescent="0.25">
      <c r="A15" s="6">
        <v>4</v>
      </c>
      <c r="B15" s="4" t="s">
        <v>26</v>
      </c>
      <c r="C15" s="7">
        <v>1</v>
      </c>
      <c r="D15" s="4" t="s">
        <v>27</v>
      </c>
      <c r="E15" s="8">
        <v>25000</v>
      </c>
      <c r="F15" s="9">
        <f>IF(C15="","",C15*E15)</f>
        <v>25000</v>
      </c>
    </row>
    <row r="16" spans="1:6" x14ac:dyDescent="0.25">
      <c r="A16" s="6">
        <v>5</v>
      </c>
      <c r="B16" s="4"/>
      <c r="C16" s="4"/>
      <c r="D16" s="4"/>
      <c r="E16" s="4"/>
      <c r="F16" s="9" t="str">
        <f>IF(C16="","",C16*E16)</f>
        <v/>
      </c>
    </row>
    <row r="17" spans="1:6" x14ac:dyDescent="0.25">
      <c r="A17" s="6">
        <v>6</v>
      </c>
      <c r="B17" s="4"/>
      <c r="C17" s="4"/>
      <c r="D17" s="4"/>
      <c r="E17" s="4"/>
      <c r="F17" s="9" t="str">
        <f>IF(C17="","",C17*E17)</f>
        <v/>
      </c>
    </row>
    <row r="18" spans="1:6" x14ac:dyDescent="0.25">
      <c r="A18" s="6">
        <v>7</v>
      </c>
      <c r="B18" s="4"/>
      <c r="C18" s="4"/>
      <c r="D18" s="4"/>
      <c r="E18" s="4"/>
      <c r="F18" s="9" t="str">
        <f>IF(C18="","",C18*E18)</f>
        <v/>
      </c>
    </row>
    <row r="19" spans="1:6" x14ac:dyDescent="0.25">
      <c r="A19" s="6">
        <v>8</v>
      </c>
      <c r="B19" s="4"/>
      <c r="C19" s="4"/>
      <c r="D19" s="4"/>
      <c r="E19" s="4"/>
      <c r="F19" s="9" t="str">
        <f>IF(C19="","",C19*E19)</f>
        <v/>
      </c>
    </row>
    <row r="20" spans="1:6" x14ac:dyDescent="0.25">
      <c r="A20" s="6">
        <v>9</v>
      </c>
      <c r="B20" s="4"/>
      <c r="C20" s="4"/>
      <c r="D20" s="4"/>
      <c r="E20" s="4"/>
      <c r="F20" s="9" t="str">
        <f>IF(C20="","",C20*E20)</f>
        <v/>
      </c>
    </row>
    <row r="21" spans="1:6" x14ac:dyDescent="0.25">
      <c r="A21" s="6">
        <v>10</v>
      </c>
      <c r="B21" s="4"/>
      <c r="C21" s="4"/>
      <c r="D21" s="4"/>
      <c r="E21" s="4"/>
      <c r="F21" s="9" t="str">
        <f>IF(C21="","",C21*E21)</f>
        <v/>
      </c>
    </row>
    <row r="23" spans="1:6" x14ac:dyDescent="0.25">
      <c r="E23" s="3" t="s">
        <v>19</v>
      </c>
      <c r="F23" s="9">
        <f>SUM(F12:F21)</f>
        <v>577000</v>
      </c>
    </row>
    <row r="24" spans="1:6" x14ac:dyDescent="0.25">
      <c r="D24" t="s">
        <v>28</v>
      </c>
      <c r="E24" s="10">
        <v>0.04</v>
      </c>
      <c r="F24" s="9">
        <f>ROUND(F23*E24,0)</f>
        <v>23080</v>
      </c>
    </row>
    <row r="25" spans="1:6" x14ac:dyDescent="0.25">
      <c r="E25" s="3" t="s">
        <v>29</v>
      </c>
      <c r="F25" s="9">
        <f>F23-F24</f>
        <v>553920</v>
      </c>
    </row>
    <row r="26" spans="1:6" x14ac:dyDescent="0.25">
      <c r="D26" t="s">
        <v>30</v>
      </c>
      <c r="E26" s="10">
        <v>0.21</v>
      </c>
      <c r="F26" s="9">
        <f>ROUND(F25*E26,0)</f>
        <v>116323</v>
      </c>
    </row>
    <row r="27" spans="1:6" x14ac:dyDescent="0.25">
      <c r="E27" s="3" t="s">
        <v>31</v>
      </c>
      <c r="F27" s="11">
        <f>F25+F26</f>
        <v>670243</v>
      </c>
    </row>
    <row r="28" spans="1:6" x14ac:dyDescent="0.25">
      <c r="D28" t="s">
        <v>32</v>
      </c>
      <c r="E28" s="10">
        <v>0.4</v>
      </c>
      <c r="F28" s="9">
        <f>ROUND(F27*E28,0)</f>
        <v>268097</v>
      </c>
    </row>
    <row r="29" spans="1:6" x14ac:dyDescent="0.25">
      <c r="E29" t="s">
        <v>33</v>
      </c>
      <c r="F29" s="9">
        <f>F27-F28</f>
        <v>402146</v>
      </c>
    </row>
    <row r="31" spans="1:1" x14ac:dyDescent="0.25">
      <c r="A31" s="2" t="s">
        <v>34</v>
      </c>
    </row>
    <row r="32" spans="1:2" x14ac:dyDescent="0.25">
      <c r="A32" s="3" t="s">
        <v>35</v>
      </c>
      <c r="B32" s="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0" customWidth="1"/>
    <col min="2" max="2" width="14" customWidth="1"/>
    <col min="3" max="3" width="26" customWidth="1"/>
    <col min="4" max="4" width="16" customWidth="1"/>
    <col min="5" max="5" width="14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5" x14ac:dyDescent="0.25">
      <c r="A4" s="5" t="s">
        <v>6</v>
      </c>
      <c r="B4" s="5" t="s">
        <v>8</v>
      </c>
      <c r="C4" s="5" t="s">
        <v>39</v>
      </c>
      <c r="D4" s="5" t="s">
        <v>40</v>
      </c>
      <c r="E4" s="5" t="s">
        <v>41</v>
      </c>
    </row>
    <row r="5" spans="1:5" x14ac:dyDescent="0.25">
      <c r="A5" s="4" t="s">
        <v>42</v>
      </c>
      <c r="B5" s="4" t="s">
        <v>43</v>
      </c>
      <c r="C5" s="4" t="s">
        <v>44</v>
      </c>
      <c r="D5" s="8">
        <v>412000</v>
      </c>
      <c r="E5" s="4" t="s">
        <v>45</v>
      </c>
    </row>
    <row r="6" spans="1:5" x14ac:dyDescent="0.25">
      <c r="A6" s="4" t="s">
        <v>46</v>
      </c>
      <c r="B6" s="4" t="s">
        <v>47</v>
      </c>
      <c r="C6" s="4" t="s">
        <v>48</v>
      </c>
      <c r="D6" s="8">
        <v>1280000</v>
      </c>
      <c r="E6" s="4" t="s">
        <v>49</v>
      </c>
    </row>
    <row r="7" spans="1:5" x14ac:dyDescent="0.25">
      <c r="A7" s="4" t="s">
        <v>7</v>
      </c>
      <c r="B7" s="4" t="s">
        <v>9</v>
      </c>
      <c r="C7" s="4" t="s">
        <v>50</v>
      </c>
      <c r="D7" s="8">
        <v>670243</v>
      </c>
      <c r="E7" s="4" t="s">
        <v>51</v>
      </c>
    </row>
    <row r="8" spans="1:5" x14ac:dyDescent="0.25">
      <c r="A8" s="4" t="s">
        <v>52</v>
      </c>
      <c r="B8" s="4" t="s">
        <v>53</v>
      </c>
      <c r="C8" s="4" t="s">
        <v>54</v>
      </c>
      <c r="D8" s="8">
        <v>235000</v>
      </c>
      <c r="E8" s="4" t="s">
        <v>45</v>
      </c>
    </row>
    <row r="9" spans="1:5" x14ac:dyDescent="0.25">
      <c r="A9" s="4" t="s">
        <v>55</v>
      </c>
      <c r="B9" s="4" t="s">
        <v>56</v>
      </c>
      <c r="C9" s="4" t="s">
        <v>57</v>
      </c>
      <c r="D9" s="8">
        <v>890000</v>
      </c>
      <c r="E9" s="4" t="s">
        <v>58</v>
      </c>
    </row>
    <row r="10" spans="1:5" x14ac:dyDescent="0.25">
      <c r="A10" s="4" t="s">
        <v>59</v>
      </c>
      <c r="B10" s="4" t="s">
        <v>60</v>
      </c>
      <c r="C10" s="4" t="s">
        <v>61</v>
      </c>
      <c r="D10" s="8">
        <v>540000</v>
      </c>
      <c r="E10" s="4" t="s">
        <v>45</v>
      </c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6" spans="1:4" x14ac:dyDescent="0.25">
      <c r="A36" s="3" t="s">
        <v>62</v>
      </c>
      <c r="D36" s="6">
        <f>COUNTA(A5:A34)</f>
        <v>6</v>
      </c>
    </row>
    <row r="37" spans="1:4" x14ac:dyDescent="0.25">
      <c r="A37" s="3" t="s">
        <v>63</v>
      </c>
      <c r="D37" s="6">
        <f>COUNTIF(E5:E34,"Aceptado")</f>
        <v>3</v>
      </c>
    </row>
    <row r="38" spans="1:4" x14ac:dyDescent="0.25">
      <c r="A38" s="3" t="s">
        <v>64</v>
      </c>
      <c r="D38" s="12">
        <f>IF(D36=0,0,D37/D36)</f>
        <v>0.5</v>
      </c>
    </row>
    <row r="39" spans="1:4" x14ac:dyDescent="0.25">
      <c r="A39" s="3" t="s">
        <v>65</v>
      </c>
      <c r="D39" s="9">
        <f>SUMIF(E5:E34,"Aceptado",D5:D34)</f>
        <v>1187000</v>
      </c>
    </row>
    <row r="40" spans="1:4" x14ac:dyDescent="0.25">
      <c r="A40" s="3" t="s">
        <v>66</v>
      </c>
      <c r="D40" s="9">
        <f>SUMIF(E5:E34,"Enviado",D5:D34)</f>
        <v>670243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